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65" windowWidth="14805" windowHeight="7950"/>
  </bookViews>
  <sheets>
    <sheet name="2021" sheetId="8" r:id="rId1"/>
  </sheets>
  <calcPr calcId="145621"/>
</workbook>
</file>

<file path=xl/calcChain.xml><?xml version="1.0" encoding="utf-8"?>
<calcChain xmlns="http://schemas.openxmlformats.org/spreadsheetml/2006/main">
  <c r="C27" i="8" l="1"/>
  <c r="C56" i="8" s="1"/>
  <c r="C57" i="8" s="1"/>
  <c r="D55" i="8"/>
  <c r="D54" i="8"/>
  <c r="D53" i="8"/>
  <c r="D52" i="8"/>
  <c r="D51" i="8"/>
  <c r="D50" i="8"/>
  <c r="D49" i="8"/>
  <c r="D48" i="8"/>
  <c r="D47" i="8"/>
  <c r="D46" i="8"/>
  <c r="D45" i="8"/>
  <c r="D44" i="8"/>
  <c r="D43" i="8"/>
  <c r="D42" i="8"/>
  <c r="D41" i="8"/>
  <c r="D40" i="8"/>
  <c r="D38" i="8"/>
  <c r="D37" i="8"/>
  <c r="D36" i="8"/>
  <c r="D34" i="8"/>
  <c r="D33" i="8"/>
  <c r="D32" i="8"/>
  <c r="D31" i="8"/>
  <c r="D30" i="8"/>
  <c r="D29" i="8"/>
  <c r="D28" i="8"/>
  <c r="D26" i="8"/>
  <c r="D25" i="8"/>
  <c r="D24" i="8"/>
  <c r="D23" i="8"/>
  <c r="C17" i="8"/>
  <c r="D56" i="8" l="1"/>
  <c r="D27" i="8"/>
  <c r="D57" i="8"/>
</calcChain>
</file>

<file path=xl/sharedStrings.xml><?xml version="1.0" encoding="utf-8"?>
<sst xmlns="http://schemas.openxmlformats.org/spreadsheetml/2006/main" count="61" uniqueCount="61">
  <si>
    <t>Смета составлена с учетом 100% оплаты взносв</t>
  </si>
  <si>
    <t>Справочно:</t>
  </si>
  <si>
    <t>Расчет взносов на содержание и управление (доходы)</t>
  </si>
  <si>
    <t>Источник поступления</t>
  </si>
  <si>
    <t>тыс. руб.</t>
  </si>
  <si>
    <t>Аренда МТС</t>
  </si>
  <si>
    <t>Расходы на содержание и управление</t>
  </si>
  <si>
    <t>Перечень необходимых расходов</t>
  </si>
  <si>
    <t>С сотки</t>
  </si>
  <si>
    <t>Утверждено общим</t>
  </si>
  <si>
    <t>ФОТ на содержание управления</t>
  </si>
  <si>
    <t>по окладам</t>
  </si>
  <si>
    <t>Оплата по договорам</t>
  </si>
  <si>
    <t>Оплата премии</t>
  </si>
  <si>
    <t>Отпускные</t>
  </si>
  <si>
    <t>Вывз ТБО</t>
  </si>
  <si>
    <t>Расходы по водопроводной колонке</t>
  </si>
  <si>
    <t>Налог УСН (Упр. сист.налог.) 6%</t>
  </si>
  <si>
    <t>Электроэнергия полив</t>
  </si>
  <si>
    <t>Покупка кабеля + расх. Материалы</t>
  </si>
  <si>
    <t>Приобретение бетонных опор</t>
  </si>
  <si>
    <t>руб.</t>
  </si>
  <si>
    <t xml:space="preserve">Приобретение расх. материалов </t>
  </si>
  <si>
    <t>Ремонт дорог</t>
  </si>
  <si>
    <t>Оплата банку</t>
  </si>
  <si>
    <t>Компенсация бензин</t>
  </si>
  <si>
    <t>Расходы на ночное освещение</t>
  </si>
  <si>
    <t>Пожарная сигнализация</t>
  </si>
  <si>
    <t>Телефон, интернет</t>
  </si>
  <si>
    <t>Услуги юриста</t>
  </si>
  <si>
    <t>Резервный фонд</t>
  </si>
  <si>
    <t>ИТОГО ДОХОДОВ</t>
  </si>
  <si>
    <t>Налоги с ФОТ 30,2%</t>
  </si>
  <si>
    <t xml:space="preserve">Общая сумма </t>
  </si>
  <si>
    <t>тыс.руб</t>
  </si>
  <si>
    <t>Расчет взноса утверждается с сотки</t>
  </si>
  <si>
    <t>Оплата долгов по членским взносам</t>
  </si>
  <si>
    <t>на водопровод</t>
  </si>
  <si>
    <t>Покупка канцелярских товаров</t>
  </si>
  <si>
    <t>Прочие расходы</t>
  </si>
  <si>
    <t>Аренда газопровода</t>
  </si>
  <si>
    <t>Аренда интернет</t>
  </si>
  <si>
    <t>Ремонт  правления</t>
  </si>
  <si>
    <t>Обслуживание видионаблюдения</t>
  </si>
  <si>
    <t>Ремонт ЛЭП 0,4кв</t>
  </si>
  <si>
    <t>Покупка подстанции</t>
  </si>
  <si>
    <t>Смета доходов и расходов на период с 01.01.2021г по 31.12.2021г</t>
  </si>
  <si>
    <t>20шт по 8000руб.</t>
  </si>
  <si>
    <t>Приобретение светильников 40шт</t>
  </si>
  <si>
    <t>Доходы за точку подключения к газу</t>
  </si>
  <si>
    <t>Судебные расходы</t>
  </si>
  <si>
    <t>Списочный состав : 941 участок</t>
  </si>
  <si>
    <t>Общая площадь земельных участков (сотка) 7080,0</t>
  </si>
  <si>
    <t>собранием</t>
  </si>
  <si>
    <t>Ремонт ЛЭП 10кв</t>
  </si>
  <si>
    <t>Покупка мусорных контейнеров</t>
  </si>
  <si>
    <t>ИТОГО ЗАР. ПЛАТА</t>
  </si>
  <si>
    <t>ВСЕГО РАСХОДОВ</t>
  </si>
  <si>
    <t>ИТОГО РАСХОДЫ</t>
  </si>
  <si>
    <t>Чл. взносы 5000*650 до 30.06.2021г</t>
  </si>
  <si>
    <t>Чл. взносы 2080*800 с 01.07.2021г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</si>
</sst>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8" x14ac:knownFonts="1">
    <font>
      <sz val="11"/>
      <color theme="1"/>
      <name val="Calibri"/>
      <family val="2"/>
      <scheme val="minor"/>
    </font>
    <font>
      <b/>
      <i/>
      <u/>
      <sz val="14"/>
      <color theme="1"/>
      <name val="Calibri"/>
      <family val="2"/>
      <charset val="204"/>
      <scheme val="minor"/>
    </font>
    <font>
      <b/>
      <i/>
      <u/>
      <sz val="16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i/>
      <sz val="16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2" fontId="0" fillId="0" borderId="1" xfId="0" applyNumberFormat="1" applyBorder="1" applyAlignment="1">
      <alignment horizontal="left"/>
    </xf>
    <xf numFmtId="0" fontId="0" fillId="0" borderId="9" xfId="0" applyBorder="1"/>
    <xf numFmtId="0" fontId="0" fillId="0" borderId="12" xfId="0" applyBorder="1"/>
    <xf numFmtId="0" fontId="0" fillId="0" borderId="0" xfId="0" applyBorder="1"/>
    <xf numFmtId="0" fontId="0" fillId="0" borderId="16" xfId="0" applyBorder="1"/>
    <xf numFmtId="0" fontId="0" fillId="0" borderId="14" xfId="0" applyBorder="1"/>
    <xf numFmtId="0" fontId="0" fillId="0" borderId="15" xfId="0" applyBorder="1"/>
    <xf numFmtId="0" fontId="0" fillId="0" borderId="17" xfId="0" applyBorder="1"/>
    <xf numFmtId="0" fontId="0" fillId="0" borderId="10" xfId="0" applyBorder="1"/>
    <xf numFmtId="0" fontId="0" fillId="0" borderId="18" xfId="0" applyBorder="1"/>
    <xf numFmtId="2" fontId="0" fillId="0" borderId="2" xfId="0" applyNumberFormat="1" applyBorder="1" applyAlignment="1">
      <alignment horizontal="left"/>
    </xf>
    <xf numFmtId="0" fontId="0" fillId="0" borderId="19" xfId="0" applyBorder="1"/>
    <xf numFmtId="0" fontId="0" fillId="0" borderId="20" xfId="0" applyBorder="1"/>
    <xf numFmtId="2" fontId="0" fillId="0" borderId="11" xfId="0" applyNumberFormat="1" applyBorder="1" applyAlignment="1">
      <alignment horizontal="left"/>
    </xf>
    <xf numFmtId="0" fontId="0" fillId="0" borderId="21" xfId="0" applyBorder="1"/>
    <xf numFmtId="164" fontId="0" fillId="0" borderId="9" xfId="0" applyNumberFormat="1" applyBorder="1"/>
    <xf numFmtId="0" fontId="0" fillId="0" borderId="1" xfId="0" applyBorder="1" applyAlignment="1">
      <alignment horizontal="left"/>
    </xf>
    <xf numFmtId="0" fontId="1" fillId="0" borderId="0" xfId="0" applyFont="1"/>
    <xf numFmtId="0" fontId="2" fillId="0" borderId="0" xfId="0" applyFont="1"/>
    <xf numFmtId="0" fontId="0" fillId="0" borderId="11" xfId="0" applyBorder="1"/>
    <xf numFmtId="2" fontId="0" fillId="0" borderId="22" xfId="0" applyNumberFormat="1" applyBorder="1" applyAlignment="1">
      <alignment horizontal="left"/>
    </xf>
    <xf numFmtId="2" fontId="0" fillId="0" borderId="21" xfId="0" applyNumberFormat="1" applyBorder="1" applyAlignment="1">
      <alignment horizontal="left"/>
    </xf>
    <xf numFmtId="2" fontId="0" fillId="0" borderId="23" xfId="0" applyNumberFormat="1" applyBorder="1" applyAlignment="1">
      <alignment horizontal="left"/>
    </xf>
    <xf numFmtId="2" fontId="0" fillId="0" borderId="9" xfId="0" applyNumberFormat="1" applyBorder="1" applyAlignment="1">
      <alignment horizontal="left"/>
    </xf>
    <xf numFmtId="0" fontId="5" fillId="0" borderId="1" xfId="0" applyFont="1" applyBorder="1"/>
    <xf numFmtId="0" fontId="6" fillId="0" borderId="1" xfId="0" applyFont="1" applyBorder="1"/>
    <xf numFmtId="2" fontId="5" fillId="0" borderId="1" xfId="0" applyNumberFormat="1" applyFont="1" applyBorder="1" applyAlignment="1">
      <alignment horizontal="left"/>
    </xf>
    <xf numFmtId="0" fontId="7" fillId="0" borderId="1" xfId="0" applyFont="1" applyBorder="1"/>
    <xf numFmtId="2" fontId="7" fillId="0" borderId="1" xfId="0" applyNumberFormat="1" applyFont="1" applyBorder="1" applyAlignment="1">
      <alignment horizontal="left"/>
    </xf>
    <xf numFmtId="2" fontId="7" fillId="0" borderId="2" xfId="0" applyNumberFormat="1" applyFont="1" applyBorder="1" applyAlignment="1">
      <alignment horizontal="left"/>
    </xf>
    <xf numFmtId="0" fontId="7" fillId="0" borderId="2" xfId="0" applyFont="1" applyBorder="1"/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57"/>
  <sheetViews>
    <sheetView tabSelected="1" workbookViewId="0">
      <selection activeCell="B11" sqref="B11"/>
    </sheetView>
  </sheetViews>
  <sheetFormatPr defaultRowHeight="15" x14ac:dyDescent="0.25"/>
  <cols>
    <col min="2" max="2" width="34.85546875" customWidth="1"/>
    <col min="3" max="3" width="15.7109375" customWidth="1"/>
    <col min="4" max="4" width="14" customWidth="1"/>
    <col min="5" max="5" width="20.42578125" customWidth="1"/>
  </cols>
  <sheetData>
    <row r="1" spans="1:4" ht="30.75" customHeight="1" x14ac:dyDescent="0.35">
      <c r="A1" s="24" t="s">
        <v>46</v>
      </c>
      <c r="B1" s="23"/>
      <c r="C1" s="23"/>
    </row>
    <row r="2" spans="1:4" x14ac:dyDescent="0.25">
      <c r="A2" t="s">
        <v>0</v>
      </c>
    </row>
    <row r="3" spans="1:4" x14ac:dyDescent="0.25">
      <c r="A3" t="s">
        <v>35</v>
      </c>
    </row>
    <row r="4" spans="1:4" x14ac:dyDescent="0.25">
      <c r="A4" t="s">
        <v>1</v>
      </c>
    </row>
    <row r="5" spans="1:4" x14ac:dyDescent="0.25">
      <c r="A5" t="s">
        <v>51</v>
      </c>
    </row>
    <row r="6" spans="1:4" x14ac:dyDescent="0.25">
      <c r="A6" t="s">
        <v>52</v>
      </c>
    </row>
    <row r="7" spans="1:4" ht="15.75" thickBot="1" x14ac:dyDescent="0.3"/>
    <row r="8" spans="1:4" ht="21" x14ac:dyDescent="0.35">
      <c r="A8" s="37" t="s">
        <v>2</v>
      </c>
      <c r="B8" s="38"/>
      <c r="C8" s="38"/>
      <c r="D8" s="39"/>
    </row>
    <row r="9" spans="1:4" ht="15.75" thickBot="1" x14ac:dyDescent="0.3">
      <c r="A9" s="3"/>
      <c r="B9" s="4" t="s">
        <v>3</v>
      </c>
      <c r="C9" s="4" t="s">
        <v>4</v>
      </c>
      <c r="D9" s="5"/>
    </row>
    <row r="10" spans="1:4" x14ac:dyDescent="0.25">
      <c r="A10" s="2">
        <v>1</v>
      </c>
      <c r="B10" s="2" t="s">
        <v>59</v>
      </c>
      <c r="C10" s="16">
        <v>3250</v>
      </c>
      <c r="D10" s="2"/>
    </row>
    <row r="11" spans="1:4" x14ac:dyDescent="0.25">
      <c r="A11" s="1">
        <v>2</v>
      </c>
      <c r="B11" s="1" t="s">
        <v>60</v>
      </c>
      <c r="C11" s="22">
        <v>1664</v>
      </c>
      <c r="D11" s="1"/>
    </row>
    <row r="12" spans="1:4" x14ac:dyDescent="0.25">
      <c r="A12" s="2">
        <v>3</v>
      </c>
      <c r="B12" s="1" t="s">
        <v>36</v>
      </c>
      <c r="C12" s="6">
        <v>800</v>
      </c>
      <c r="D12" s="1"/>
    </row>
    <row r="13" spans="1:4" x14ac:dyDescent="0.25">
      <c r="A13" s="1">
        <v>4</v>
      </c>
      <c r="B13" s="1" t="s">
        <v>40</v>
      </c>
      <c r="C13" s="6">
        <v>40.200000000000003</v>
      </c>
      <c r="D13" s="1"/>
    </row>
    <row r="14" spans="1:4" x14ac:dyDescent="0.25">
      <c r="A14" s="2">
        <v>5</v>
      </c>
      <c r="B14" s="1" t="s">
        <v>41</v>
      </c>
      <c r="C14" s="6">
        <v>105</v>
      </c>
      <c r="D14" s="1"/>
    </row>
    <row r="15" spans="1:4" x14ac:dyDescent="0.25">
      <c r="A15" s="1">
        <v>6</v>
      </c>
      <c r="B15" s="1" t="s">
        <v>49</v>
      </c>
      <c r="C15" s="6">
        <v>700</v>
      </c>
      <c r="D15" s="1"/>
    </row>
    <row r="16" spans="1:4" x14ac:dyDescent="0.25">
      <c r="A16" s="2">
        <v>7</v>
      </c>
      <c r="B16" s="1" t="s">
        <v>5</v>
      </c>
      <c r="C16" s="6">
        <v>180</v>
      </c>
      <c r="D16" s="1"/>
    </row>
    <row r="17" spans="1:5" ht="23.25" x14ac:dyDescent="0.35">
      <c r="A17" s="1"/>
      <c r="B17" s="30" t="s">
        <v>31</v>
      </c>
      <c r="C17" s="32">
        <f>SUM(C10:C16)</f>
        <v>6739.2</v>
      </c>
      <c r="D17" s="31"/>
    </row>
    <row r="18" spans="1:5" ht="25.5" customHeight="1" thickBot="1" x14ac:dyDescent="0.3">
      <c r="A18" s="7"/>
      <c r="B18" s="7"/>
      <c r="C18" s="7"/>
      <c r="D18" s="7"/>
    </row>
    <row r="19" spans="1:5" ht="21.75" thickBot="1" x14ac:dyDescent="0.4">
      <c r="A19" s="8"/>
      <c r="B19" s="40" t="s">
        <v>6</v>
      </c>
      <c r="C19" s="41"/>
      <c r="D19" s="41"/>
      <c r="E19" s="42"/>
    </row>
    <row r="20" spans="1:5" x14ac:dyDescent="0.25">
      <c r="A20" s="10"/>
      <c r="B20" s="11" t="s">
        <v>7</v>
      </c>
      <c r="C20" s="11" t="s">
        <v>33</v>
      </c>
      <c r="D20" s="11" t="s">
        <v>8</v>
      </c>
      <c r="E20" s="12" t="s">
        <v>9</v>
      </c>
    </row>
    <row r="21" spans="1:5" x14ac:dyDescent="0.25">
      <c r="A21" s="18"/>
      <c r="B21" s="9"/>
      <c r="C21" s="9" t="s">
        <v>34</v>
      </c>
      <c r="D21" s="9" t="s">
        <v>21</v>
      </c>
      <c r="E21" s="15" t="s">
        <v>53</v>
      </c>
    </row>
    <row r="22" spans="1:5" x14ac:dyDescent="0.25">
      <c r="A22" s="17">
        <v>1</v>
      </c>
      <c r="B22" s="7" t="s">
        <v>10</v>
      </c>
      <c r="C22" s="7"/>
      <c r="D22" s="21"/>
      <c r="E22" s="7"/>
    </row>
    <row r="23" spans="1:5" x14ac:dyDescent="0.25">
      <c r="A23" s="13"/>
      <c r="B23" s="2" t="s">
        <v>11</v>
      </c>
      <c r="C23" s="16">
        <v>1426</v>
      </c>
      <c r="D23" s="16">
        <f>C23/7073.61*1000</f>
        <v>201.59437684576901</v>
      </c>
      <c r="E23" s="2"/>
    </row>
    <row r="24" spans="1:5" x14ac:dyDescent="0.25">
      <c r="A24" s="2">
        <v>2</v>
      </c>
      <c r="B24" s="2" t="s">
        <v>12</v>
      </c>
      <c r="C24" s="16">
        <v>500</v>
      </c>
      <c r="D24" s="16">
        <f>C24/7073.61*1000</f>
        <v>70.685265373691792</v>
      </c>
      <c r="E24" s="2"/>
    </row>
    <row r="25" spans="1:5" x14ac:dyDescent="0.25">
      <c r="A25" s="1">
        <v>3</v>
      </c>
      <c r="B25" s="1" t="s">
        <v>13</v>
      </c>
      <c r="C25" s="6">
        <v>60</v>
      </c>
      <c r="D25" s="16">
        <f t="shared" ref="D25:D26" si="0">C25/7073.61*1000</f>
        <v>8.4822318448430156</v>
      </c>
      <c r="E25" s="1"/>
    </row>
    <row r="26" spans="1:5" x14ac:dyDescent="0.25">
      <c r="A26" s="1">
        <v>4</v>
      </c>
      <c r="B26" s="1" t="s">
        <v>14</v>
      </c>
      <c r="C26" s="6">
        <v>130</v>
      </c>
      <c r="D26" s="16">
        <f t="shared" si="0"/>
        <v>18.378168997159865</v>
      </c>
      <c r="E26" s="1"/>
    </row>
    <row r="27" spans="1:5" x14ac:dyDescent="0.25">
      <c r="A27" s="1"/>
      <c r="B27" s="33" t="s">
        <v>56</v>
      </c>
      <c r="C27" s="34">
        <f>SUM(C23:C26)</f>
        <v>2116</v>
      </c>
      <c r="D27" s="35">
        <f>SUM(D23:D26)</f>
        <v>299.1400430614637</v>
      </c>
      <c r="E27" s="1"/>
    </row>
    <row r="28" spans="1:5" x14ac:dyDescent="0.25">
      <c r="A28" s="1">
        <v>5</v>
      </c>
      <c r="B28" s="1" t="s">
        <v>32</v>
      </c>
      <c r="C28" s="6">
        <v>639</v>
      </c>
      <c r="D28" s="16">
        <f t="shared" ref="D28:D34" si="1">C28/7073.61*1000</f>
        <v>90.335769147578119</v>
      </c>
      <c r="E28" s="1"/>
    </row>
    <row r="29" spans="1:5" x14ac:dyDescent="0.25">
      <c r="A29" s="1">
        <v>6</v>
      </c>
      <c r="B29" s="7" t="s">
        <v>17</v>
      </c>
      <c r="C29" s="6">
        <v>30</v>
      </c>
      <c r="D29" s="16">
        <f t="shared" si="1"/>
        <v>4.2411159224215078</v>
      </c>
      <c r="E29" s="1"/>
    </row>
    <row r="30" spans="1:5" x14ac:dyDescent="0.25">
      <c r="A30" s="1">
        <v>7</v>
      </c>
      <c r="B30" s="1" t="s">
        <v>24</v>
      </c>
      <c r="C30" s="6">
        <v>50</v>
      </c>
      <c r="D30" s="16">
        <f t="shared" si="1"/>
        <v>7.0685265373691797</v>
      </c>
      <c r="E30" s="1"/>
    </row>
    <row r="31" spans="1:5" x14ac:dyDescent="0.25">
      <c r="A31" s="1">
        <v>8</v>
      </c>
      <c r="B31" s="1" t="s">
        <v>15</v>
      </c>
      <c r="C31" s="6">
        <v>650</v>
      </c>
      <c r="D31" s="16">
        <f t="shared" si="1"/>
        <v>91.890844985799333</v>
      </c>
      <c r="E31" s="1"/>
    </row>
    <row r="32" spans="1:5" x14ac:dyDescent="0.25">
      <c r="A32" s="1">
        <v>9</v>
      </c>
      <c r="B32" s="20" t="s">
        <v>18</v>
      </c>
      <c r="C32" s="29">
        <v>200</v>
      </c>
      <c r="D32" s="27">
        <f t="shared" si="1"/>
        <v>28.274106149476719</v>
      </c>
      <c r="E32" s="1"/>
    </row>
    <row r="33" spans="1:5" x14ac:dyDescent="0.25">
      <c r="A33" s="14">
        <v>10</v>
      </c>
      <c r="B33" s="1" t="s">
        <v>16</v>
      </c>
      <c r="C33" s="6">
        <v>17</v>
      </c>
      <c r="D33" s="6">
        <f t="shared" si="1"/>
        <v>2.4032990227055206</v>
      </c>
      <c r="E33" s="25"/>
    </row>
    <row r="34" spans="1:5" x14ac:dyDescent="0.25">
      <c r="A34" s="7">
        <v>11</v>
      </c>
      <c r="B34" s="1" t="s">
        <v>19</v>
      </c>
      <c r="C34" s="6">
        <v>600</v>
      </c>
      <c r="D34" s="6">
        <f t="shared" si="1"/>
        <v>84.822318448430167</v>
      </c>
      <c r="E34" s="1"/>
    </row>
    <row r="35" spans="1:5" x14ac:dyDescent="0.25">
      <c r="A35" s="1">
        <v>12</v>
      </c>
      <c r="B35" s="1" t="s">
        <v>20</v>
      </c>
      <c r="C35" s="6"/>
      <c r="D35" s="6"/>
      <c r="E35" s="25"/>
    </row>
    <row r="36" spans="1:5" x14ac:dyDescent="0.25">
      <c r="A36" s="1"/>
      <c r="B36" s="1" t="s">
        <v>47</v>
      </c>
      <c r="C36" s="6">
        <v>160</v>
      </c>
      <c r="D36" s="6">
        <f>C36/7073.61*1000</f>
        <v>22.619284919581375</v>
      </c>
      <c r="E36" s="25"/>
    </row>
    <row r="37" spans="1:5" x14ac:dyDescent="0.25">
      <c r="A37" s="2">
        <v>13</v>
      </c>
      <c r="B37" s="2" t="s">
        <v>48</v>
      </c>
      <c r="C37" s="28">
        <v>20</v>
      </c>
      <c r="D37" s="16">
        <f>C37/7073.61*1000</f>
        <v>2.8274106149476719</v>
      </c>
      <c r="E37" s="1"/>
    </row>
    <row r="38" spans="1:5" x14ac:dyDescent="0.25">
      <c r="A38" s="1">
        <v>14</v>
      </c>
      <c r="B38" s="1" t="s">
        <v>44</v>
      </c>
      <c r="C38" s="26">
        <v>319</v>
      </c>
      <c r="D38" s="27">
        <f>C38/7073.61*1000</f>
        <v>45.09719930841537</v>
      </c>
      <c r="E38" s="1"/>
    </row>
    <row r="39" spans="1:5" x14ac:dyDescent="0.25">
      <c r="A39" s="14">
        <v>15</v>
      </c>
      <c r="B39" s="1" t="s">
        <v>22</v>
      </c>
      <c r="C39" s="6"/>
      <c r="D39" s="6"/>
      <c r="E39" s="25"/>
    </row>
    <row r="40" spans="1:5" x14ac:dyDescent="0.25">
      <c r="A40" s="14"/>
      <c r="B40" s="1" t="s">
        <v>37</v>
      </c>
      <c r="C40" s="6">
        <v>160</v>
      </c>
      <c r="D40" s="6">
        <f t="shared" ref="D40:D55" si="2">C40/7073.61*1000</f>
        <v>22.619284919581375</v>
      </c>
      <c r="E40" s="25"/>
    </row>
    <row r="41" spans="1:5" x14ac:dyDescent="0.25">
      <c r="A41" s="1">
        <v>16</v>
      </c>
      <c r="B41" s="2" t="s">
        <v>54</v>
      </c>
      <c r="C41" s="28">
        <v>310</v>
      </c>
      <c r="D41" s="16">
        <f t="shared" si="2"/>
        <v>43.824864531688917</v>
      </c>
      <c r="E41" s="1"/>
    </row>
    <row r="42" spans="1:5" x14ac:dyDescent="0.25">
      <c r="A42" s="1">
        <v>17</v>
      </c>
      <c r="B42" s="2" t="s">
        <v>45</v>
      </c>
      <c r="C42" s="19">
        <v>392</v>
      </c>
      <c r="D42" s="16">
        <f t="shared" si="2"/>
        <v>55.417248052974372</v>
      </c>
      <c r="E42" s="1"/>
    </row>
    <row r="43" spans="1:5" x14ac:dyDescent="0.25">
      <c r="A43" s="1">
        <v>18</v>
      </c>
      <c r="B43" s="2" t="s">
        <v>55</v>
      </c>
      <c r="C43" s="19">
        <v>40</v>
      </c>
      <c r="D43" s="16">
        <f t="shared" si="2"/>
        <v>5.6548212298953437</v>
      </c>
      <c r="E43" s="1"/>
    </row>
    <row r="44" spans="1:5" x14ac:dyDescent="0.25">
      <c r="A44" s="1">
        <v>19</v>
      </c>
      <c r="B44" s="2" t="s">
        <v>42</v>
      </c>
      <c r="C44" s="19">
        <v>100</v>
      </c>
      <c r="D44" s="16">
        <f t="shared" si="2"/>
        <v>14.137053074738359</v>
      </c>
      <c r="E44" s="1"/>
    </row>
    <row r="45" spans="1:5" x14ac:dyDescent="0.25">
      <c r="A45" s="1">
        <v>20</v>
      </c>
      <c r="B45" s="2" t="s">
        <v>23</v>
      </c>
      <c r="C45" s="19">
        <v>430</v>
      </c>
      <c r="D45" s="16">
        <f t="shared" si="2"/>
        <v>60.789328221374944</v>
      </c>
      <c r="E45" s="1"/>
    </row>
    <row r="46" spans="1:5" x14ac:dyDescent="0.25">
      <c r="A46" s="1">
        <v>21</v>
      </c>
      <c r="B46" s="2" t="s">
        <v>25</v>
      </c>
      <c r="C46" s="19">
        <v>20</v>
      </c>
      <c r="D46" s="16">
        <f t="shared" si="2"/>
        <v>2.8274106149476719</v>
      </c>
      <c r="E46" s="1"/>
    </row>
    <row r="47" spans="1:5" x14ac:dyDescent="0.25">
      <c r="A47" s="1">
        <v>22</v>
      </c>
      <c r="B47" s="2" t="s">
        <v>39</v>
      </c>
      <c r="C47" s="19">
        <v>120</v>
      </c>
      <c r="D47" s="16">
        <f t="shared" si="2"/>
        <v>16.964463689686031</v>
      </c>
      <c r="E47" s="1"/>
    </row>
    <row r="48" spans="1:5" x14ac:dyDescent="0.25">
      <c r="A48" s="1">
        <v>23</v>
      </c>
      <c r="B48" s="2" t="s">
        <v>26</v>
      </c>
      <c r="C48" s="19">
        <v>25</v>
      </c>
      <c r="D48" s="16">
        <f t="shared" si="2"/>
        <v>3.5342632686845898</v>
      </c>
      <c r="E48" s="1"/>
    </row>
    <row r="49" spans="1:5" x14ac:dyDescent="0.25">
      <c r="A49" s="1">
        <v>24</v>
      </c>
      <c r="B49" s="2" t="s">
        <v>27</v>
      </c>
      <c r="C49" s="19">
        <v>5</v>
      </c>
      <c r="D49" s="16">
        <f t="shared" si="2"/>
        <v>0.70685265373691797</v>
      </c>
      <c r="E49" s="1"/>
    </row>
    <row r="50" spans="1:5" x14ac:dyDescent="0.25">
      <c r="A50" s="1">
        <v>25</v>
      </c>
      <c r="B50" s="2" t="s">
        <v>28</v>
      </c>
      <c r="C50" s="19">
        <v>12</v>
      </c>
      <c r="D50" s="16">
        <f t="shared" si="2"/>
        <v>1.6964463689686031</v>
      </c>
      <c r="E50" s="1"/>
    </row>
    <row r="51" spans="1:5" x14ac:dyDescent="0.25">
      <c r="A51" s="1">
        <v>26</v>
      </c>
      <c r="B51" s="2" t="s">
        <v>29</v>
      </c>
      <c r="C51" s="19">
        <v>120</v>
      </c>
      <c r="D51" s="16">
        <f t="shared" si="2"/>
        <v>16.964463689686031</v>
      </c>
      <c r="E51" s="1"/>
    </row>
    <row r="52" spans="1:5" x14ac:dyDescent="0.25">
      <c r="A52" s="1">
        <v>27</v>
      </c>
      <c r="B52" s="2" t="s">
        <v>38</v>
      </c>
      <c r="C52" s="19">
        <v>15</v>
      </c>
      <c r="D52" s="16">
        <f t="shared" si="2"/>
        <v>2.1205579612107539</v>
      </c>
      <c r="E52" s="1"/>
    </row>
    <row r="53" spans="1:5" x14ac:dyDescent="0.25">
      <c r="A53" s="1">
        <v>28</v>
      </c>
      <c r="B53" s="2" t="s">
        <v>43</v>
      </c>
      <c r="C53" s="19">
        <v>50</v>
      </c>
      <c r="D53" s="16">
        <f t="shared" si="2"/>
        <v>7.0685265373691797</v>
      </c>
      <c r="E53" s="1"/>
    </row>
    <row r="54" spans="1:5" x14ac:dyDescent="0.25">
      <c r="A54" s="1">
        <v>29</v>
      </c>
      <c r="B54" s="2" t="s">
        <v>30</v>
      </c>
      <c r="C54" s="19">
        <v>100</v>
      </c>
      <c r="D54" s="16">
        <f t="shared" si="2"/>
        <v>14.137053074738359</v>
      </c>
      <c r="E54" s="1"/>
    </row>
    <row r="55" spans="1:5" x14ac:dyDescent="0.25">
      <c r="A55" s="1">
        <v>30</v>
      </c>
      <c r="B55" s="2" t="s">
        <v>50</v>
      </c>
      <c r="C55" s="6">
        <v>10</v>
      </c>
      <c r="D55" s="16">
        <f t="shared" si="2"/>
        <v>1.4137053074738359</v>
      </c>
      <c r="E55" s="1"/>
    </row>
    <row r="56" spans="1:5" x14ac:dyDescent="0.25">
      <c r="A56" s="1"/>
      <c r="B56" s="36" t="s">
        <v>58</v>
      </c>
      <c r="C56" s="34">
        <f>SUM(C28:C55)</f>
        <v>4594</v>
      </c>
      <c r="D56" s="34">
        <f>SUM(D28:D55)</f>
        <v>649.45621825348042</v>
      </c>
      <c r="E56" s="1"/>
    </row>
    <row r="57" spans="1:5" ht="23.25" x14ac:dyDescent="0.35">
      <c r="A57" s="1"/>
      <c r="B57" s="30" t="s">
        <v>57</v>
      </c>
      <c r="C57" s="32">
        <f>C56+C27</f>
        <v>6710</v>
      </c>
      <c r="D57" s="32">
        <f>SUM(D28:D55)+D27</f>
        <v>948.59626131494406</v>
      </c>
      <c r="E57" s="30"/>
    </row>
  </sheetData>
  <mergeCells count="2">
    <mergeCell ref="A8:D8"/>
    <mergeCell ref="B19:E19"/>
  </mergeCells>
  <pageMargins left="0.70866141732283472" right="0.70866141732283472" top="0.35433070866141736" bottom="0.35433070866141736" header="0.31496062992125984" footer="0.31496062992125984"/>
  <pageSetup paperSize="9" scale="8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2021-04-16T05:02:29Z</dcterms:modified>
</cp:coreProperties>
</file>